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logement" sheetId="1" r:id="rId1"/>
    <sheet name="calcul" sheetId="2" state="hidden" r:id="rId2"/>
  </sheets>
  <definedNames/>
  <calcPr fullCalcOnLoad="1"/>
</workbook>
</file>

<file path=xl/sharedStrings.xml><?xml version="1.0" encoding="utf-8"?>
<sst xmlns="http://schemas.openxmlformats.org/spreadsheetml/2006/main" count="91" uniqueCount="73">
  <si>
    <t>Évaluation de la dégradation 
Logement en collectif</t>
  </si>
  <si>
    <t>Descriptif général</t>
  </si>
  <si>
    <t>à compléter</t>
  </si>
  <si>
    <t>Descriptif technique, précisions des éléments manquants et spécificités</t>
  </si>
  <si>
    <t>Adresse:</t>
  </si>
  <si>
    <t>Lons le Saunier</t>
  </si>
  <si>
    <t>Année de construction</t>
  </si>
  <si>
    <t xml:space="preserve">Le logement nécessité une réhabilitation complète: mise au normes des installations( EDF/ GDF). </t>
  </si>
  <si>
    <t>Nom du bâtiment et étage</t>
  </si>
  <si>
    <t>1 étage</t>
  </si>
  <si>
    <r>
      <t xml:space="preserve">Nombre de pièces </t>
    </r>
    <r>
      <rPr>
        <sz val="18"/>
        <rFont val="Arial Narrow"/>
        <family val="2"/>
      </rPr>
      <t>(principales de plus de 9 m2)</t>
    </r>
  </si>
  <si>
    <t>La cuisine,  la salle d'eau et le WC sont vétustes. Le chauffage est à remplacer,  l'isolation thermique par intérieur.</t>
  </si>
  <si>
    <t>Date de l'évaluation:</t>
  </si>
  <si>
    <t>Surface habitable du logement( en m2)</t>
  </si>
  <si>
    <t>Consommation énergétique en kWhep/m².an avant travaux</t>
  </si>
  <si>
    <t>Présence du plomb dans les peintures.</t>
  </si>
  <si>
    <t>Nom de l'organisme évaluateur</t>
  </si>
  <si>
    <t>Jura Habitat</t>
  </si>
  <si>
    <t xml:space="preserve">Éléments </t>
  </si>
  <si>
    <t>Critères à renseigner</t>
  </si>
  <si>
    <t>Notes calculées</t>
  </si>
  <si>
    <t>Champs principaux</t>
  </si>
  <si>
    <t>Détail des éléments à évaluer</t>
  </si>
  <si>
    <t>Éléments majeurs impactant la
Dégradation</t>
  </si>
  <si>
    <t>Note d'état</t>
  </si>
  <si>
    <t>Ampleur
Des
Désordres</t>
  </si>
  <si>
    <t>Prorata 
D'éléments/  
Concernés</t>
  </si>
  <si>
    <t>Nombre de 
pièces 
Concernés</t>
  </si>
  <si>
    <t>Note 
De dégradation</t>
  </si>
  <si>
    <t>Valeur 
Maximale
Référence</t>
  </si>
  <si>
    <t>1. Organisation spatiale:</t>
  </si>
  <si>
    <t xml:space="preserve">I. Organisation fonctionnelle , </t>
  </si>
  <si>
    <r>
      <t>1.1.</t>
    </r>
    <r>
      <rPr>
        <b/>
        <sz val="16"/>
        <rFont val="Arial Narrow"/>
        <family val="2"/>
      </rPr>
      <t xml:space="preserve"> </t>
    </r>
    <r>
      <rPr>
        <sz val="16"/>
        <rFont val="Arial Narrow"/>
        <family val="2"/>
      </rPr>
      <t>Taille et volume des pièces, commandement</t>
    </r>
  </si>
  <si>
    <t>X</t>
  </si>
  <si>
    <t>spécificités techniques</t>
  </si>
  <si>
    <t>1.2.  Éclairage naturel</t>
  </si>
  <si>
    <t xml:space="preserve">du logement </t>
  </si>
  <si>
    <t>2. Caractéristiques techniques:</t>
  </si>
  <si>
    <t>2.1. Protection phonique</t>
  </si>
  <si>
    <t>2.2. Isolation thermique – doublage périphérique des parois</t>
  </si>
  <si>
    <t>3. Finitions:</t>
  </si>
  <si>
    <t>3.1. Revêtements murs et plafonds</t>
  </si>
  <si>
    <t>3.2. Revêtements de sol</t>
  </si>
  <si>
    <t>4. Menuiseries:</t>
  </si>
  <si>
    <t>4.1. Fenêtres (parties privatives)</t>
  </si>
  <si>
    <t>4.2. Portes (parties privatives)</t>
  </si>
  <si>
    <t>II. Menuiseries, Ventilation</t>
  </si>
  <si>
    <t>4.3. Garde-corps et rampes</t>
  </si>
  <si>
    <r>
      <t xml:space="preserve">5. Ventilation </t>
    </r>
    <r>
      <rPr>
        <sz val="16"/>
        <rFont val="Arial Narrow"/>
        <family val="2"/>
      </rPr>
      <t>(statique ou mécanique)</t>
    </r>
    <r>
      <rPr>
        <b/>
        <sz val="16"/>
        <rFont val="Arial Narrow"/>
        <family val="2"/>
      </rPr>
      <t>:</t>
    </r>
  </si>
  <si>
    <t>5.1. Dans les pièces principales</t>
  </si>
  <si>
    <t>5.2. Dans la cuisine, pièces de service (SdE...)</t>
  </si>
  <si>
    <r>
      <t>6. Installation électrique</t>
    </r>
    <r>
      <rPr>
        <sz val="16"/>
        <rFont val="Arial Narrow"/>
        <family val="2"/>
      </rPr>
      <t xml:space="preserve"> (dont tableau et raccordement à la terre)</t>
    </r>
  </si>
  <si>
    <t>III. Réseaux</t>
  </si>
  <si>
    <r>
      <t>7. Installation gaz</t>
    </r>
    <r>
      <rPr>
        <sz val="16"/>
        <rFont val="Arial Narrow"/>
        <family val="2"/>
      </rPr>
      <t xml:space="preserve"> (dont ventilation)</t>
    </r>
  </si>
  <si>
    <t>8. Alimentation d'eau</t>
  </si>
  <si>
    <r>
      <t xml:space="preserve">9. Évacuation des eaux usées </t>
    </r>
    <r>
      <rPr>
        <sz val="16"/>
        <rFont val="Arial Narrow"/>
        <family val="2"/>
      </rPr>
      <t>(dont raccordements)</t>
    </r>
  </si>
  <si>
    <t>10. Cuisine ou coin cuisine</t>
  </si>
  <si>
    <t>11. Cabinet d'aisance</t>
  </si>
  <si>
    <t>IV. Équipements</t>
  </si>
  <si>
    <t>12. Salle d'eau</t>
  </si>
  <si>
    <t>13. Chauffage</t>
  </si>
  <si>
    <t>14. Production d'eau chaude</t>
  </si>
  <si>
    <r>
      <t>15. Installation sécurité incendie</t>
    </r>
    <r>
      <rPr>
        <sz val="16"/>
        <rFont val="Arial Narrow"/>
        <family val="2"/>
      </rPr>
      <t xml:space="preserve"> (détecteurs, ventilation)</t>
    </r>
  </si>
  <si>
    <t>V. Autres</t>
  </si>
  <si>
    <t>16. Conduits d'évacuation (VMC, autres)</t>
  </si>
  <si>
    <t>SO</t>
  </si>
  <si>
    <t>17. Autres espaces spécifiques (balcons, loggia,...)</t>
  </si>
  <si>
    <t>18. Dépose des matériaux et traitements spécifiques
 (dont amiante, plomb, termites, champignons..)</t>
  </si>
  <si>
    <t>TOTAL</t>
  </si>
  <si>
    <t>Note de dégradation des éléments majeurs (DM)</t>
  </si>
  <si>
    <t>Note de dégradation générale 
(DG)</t>
  </si>
  <si>
    <t>Indicateur dégradation 
(ID)</t>
  </si>
  <si>
    <t xml:space="preserve">Résultat ID =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</si>
</sst>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\ [$€-40C];[Red]\-#,##0\ [$€-40C]"/>
  </numFmts>
  <fonts count="15">
    <font>
      <sz val="10"/>
      <name val="Arial"/>
      <family val="2"/>
    </font>
    <font>
      <sz val="10"/>
      <name val="Arial Narrow"/>
      <family val="2"/>
    </font>
    <font>
      <b/>
      <sz val="36"/>
      <name val="Arial Narrow"/>
      <family val="2"/>
    </font>
    <font>
      <b/>
      <sz val="28"/>
      <name val="Arial Narrow"/>
      <family val="2"/>
    </font>
    <font>
      <sz val="16"/>
      <name val="Arial Narrow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16"/>
      <name val="Arial Narrow"/>
      <family val="2"/>
    </font>
    <font>
      <sz val="20"/>
      <name val="Arial Narrow"/>
      <family val="2"/>
    </font>
    <font>
      <b/>
      <sz val="18"/>
      <color indexed="10"/>
      <name val="Arial Narrow"/>
      <family val="2"/>
    </font>
    <font>
      <sz val="16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0" fontId="1" fillId="3" borderId="0" xfId="0" applyFont="1" applyFill="1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/>
      <protection locked="0"/>
    </xf>
    <xf numFmtId="0" fontId="4" fillId="4" borderId="0" xfId="0" applyFont="1" applyFill="1" applyBorder="1" applyAlignment="1" applyProtection="1">
      <alignment/>
      <protection locked="0"/>
    </xf>
    <xf numFmtId="0" fontId="4" fillId="4" borderId="6" xfId="0" applyFont="1" applyFill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/>
    </xf>
    <xf numFmtId="0" fontId="1" fillId="0" borderId="5" xfId="0" applyFont="1" applyBorder="1" applyAlignment="1" applyProtection="1">
      <alignment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165" fontId="7" fillId="0" borderId="1" xfId="0" applyNumberFormat="1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4" fillId="4" borderId="9" xfId="0" applyFont="1" applyFill="1" applyBorder="1" applyAlignment="1" applyProtection="1">
      <alignment/>
      <protection locked="0"/>
    </xf>
    <xf numFmtId="0" fontId="4" fillId="4" borderId="10" xfId="0" applyFont="1" applyFill="1" applyBorder="1" applyAlignment="1" applyProtection="1">
      <alignment/>
      <protection locked="0"/>
    </xf>
    <xf numFmtId="0" fontId="4" fillId="4" borderId="11" xfId="0" applyFont="1" applyFill="1" applyBorder="1" applyAlignment="1" applyProtection="1">
      <alignment/>
      <protection locked="0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6" borderId="15" xfId="0" applyFont="1" applyFill="1" applyBorder="1" applyAlignment="1">
      <alignment/>
    </xf>
    <xf numFmtId="0" fontId="1" fillId="6" borderId="8" xfId="0" applyFont="1" applyFill="1" applyBorder="1" applyAlignment="1">
      <alignment/>
    </xf>
    <xf numFmtId="0" fontId="5" fillId="0" borderId="3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9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9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8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/>
    </xf>
    <xf numFmtId="0" fontId="1" fillId="6" borderId="0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4" fillId="7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" fillId="6" borderId="2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9" fillId="0" borderId="8" xfId="0" applyNumberFormat="1" applyFont="1" applyFill="1" applyBorder="1" applyAlignment="1">
      <alignment/>
    </xf>
    <xf numFmtId="0" fontId="4" fillId="7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 wrapText="1"/>
    </xf>
    <xf numFmtId="0" fontId="9" fillId="2" borderId="2" xfId="0" applyFont="1" applyFill="1" applyBorder="1" applyAlignment="1">
      <alignment/>
    </xf>
    <xf numFmtId="0" fontId="9" fillId="2" borderId="8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/>
      <protection hidden="1"/>
    </xf>
    <xf numFmtId="0" fontId="4" fillId="2" borderId="8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/>
    </xf>
    <xf numFmtId="9" fontId="7" fillId="8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9" fontId="7" fillId="2" borderId="18" xfId="0" applyNumberFormat="1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2" fontId="5" fillId="9" borderId="19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4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9999CC"/>
      </font>
      <fill>
        <patternFill patternType="solid">
          <fgColor rgb="FF969696"/>
          <bgColor rgb="FF9999CC"/>
        </patternFill>
      </fill>
      <border/>
    </dxf>
    <dxf>
      <font>
        <b val="0"/>
        <sz val="16"/>
        <color rgb="FF000000"/>
      </font>
      <fill>
        <patternFill patternType="solid">
          <fgColor rgb="FFE6E64C"/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="50" zoomScaleNormal="50" workbookViewId="0" topLeftCell="D1">
      <selection activeCell="H31" sqref="H31"/>
    </sheetView>
  </sheetViews>
  <sheetFormatPr defaultColWidth="11.421875" defaultRowHeight="12.75"/>
  <cols>
    <col min="1" max="1" width="0.2890625" style="1" customWidth="1"/>
    <col min="2" max="2" width="60.140625" style="1" customWidth="1"/>
    <col min="3" max="3" width="66.7109375" style="1" customWidth="1"/>
    <col min="4" max="4" width="82.57421875" style="1" customWidth="1"/>
    <col min="5" max="5" width="2.421875" style="1" customWidth="1"/>
    <col min="6" max="6" width="28.8515625" style="1" customWidth="1"/>
    <col min="7" max="7" width="2.421875" style="1" customWidth="1"/>
    <col min="8" max="8" width="17.140625" style="1" customWidth="1"/>
    <col min="9" max="9" width="21.140625" style="1" customWidth="1"/>
    <col min="10" max="10" width="18.57421875" style="1" customWidth="1"/>
    <col min="11" max="11" width="25.00390625" style="1" customWidth="1"/>
    <col min="12" max="12" width="2.8515625" style="1" customWidth="1"/>
    <col min="13" max="13" width="20.7109375" style="1" customWidth="1"/>
    <col min="14" max="14" width="3.421875" style="1" customWidth="1"/>
    <col min="15" max="15" width="23.57421875" style="1" customWidth="1"/>
    <col min="16" max="16" width="2.8515625" style="1" customWidth="1"/>
    <col min="17" max="17" width="41.7109375" style="1" customWidth="1"/>
    <col min="18" max="16384" width="11.57421875" style="1" customWidth="1"/>
  </cols>
  <sheetData>
    <row r="1" spans="2:16" ht="96" customHeight="1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2:15" ht="35.25">
      <c r="B2" s="2"/>
      <c r="C2" s="2"/>
      <c r="D2" s="3"/>
      <c r="E2" s="3"/>
      <c r="F2" s="4"/>
      <c r="G2" s="4"/>
      <c r="H2" s="5"/>
      <c r="I2" s="5"/>
      <c r="J2" s="5"/>
      <c r="K2" s="6"/>
      <c r="L2" s="6"/>
      <c r="M2" s="6"/>
      <c r="N2" s="6"/>
      <c r="O2" s="5"/>
    </row>
    <row r="3" spans="2:15" ht="35.25">
      <c r="B3" s="130" t="s">
        <v>1</v>
      </c>
      <c r="C3" s="130"/>
      <c r="D3" s="130"/>
      <c r="E3" s="3"/>
      <c r="F3" s="7" t="s">
        <v>2</v>
      </c>
      <c r="G3" s="8"/>
      <c r="H3" s="131" t="s">
        <v>3</v>
      </c>
      <c r="I3" s="131"/>
      <c r="J3" s="131"/>
      <c r="K3" s="131"/>
      <c r="L3" s="131"/>
      <c r="M3" s="131"/>
      <c r="N3" s="131"/>
      <c r="O3" s="131"/>
    </row>
    <row r="4" spans="1:16" ht="16.5" customHeigh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23.25">
      <c r="A5" s="9"/>
      <c r="B5" s="11" t="s">
        <v>4</v>
      </c>
      <c r="C5" s="12" t="s">
        <v>5</v>
      </c>
      <c r="D5" s="13" t="s">
        <v>6</v>
      </c>
      <c r="E5" s="14"/>
      <c r="F5" s="15">
        <v>1900</v>
      </c>
      <c r="G5" s="10"/>
      <c r="H5" s="16" t="s">
        <v>7</v>
      </c>
      <c r="I5" s="17"/>
      <c r="J5" s="17"/>
      <c r="K5" s="17"/>
      <c r="L5" s="17"/>
      <c r="M5" s="17"/>
      <c r="N5" s="17"/>
      <c r="O5" s="18"/>
      <c r="P5" s="10"/>
    </row>
    <row r="6" spans="1:16" ht="23.25">
      <c r="A6" s="9"/>
      <c r="B6" s="11"/>
      <c r="C6" s="12"/>
      <c r="D6" s="19" t="s">
        <v>8</v>
      </c>
      <c r="E6" s="14"/>
      <c r="F6" s="20" t="s">
        <v>9</v>
      </c>
      <c r="G6" s="10"/>
      <c r="H6" s="16"/>
      <c r="I6" s="17"/>
      <c r="J6" s="17"/>
      <c r="K6" s="17"/>
      <c r="L6" s="17"/>
      <c r="M6" s="17"/>
      <c r="N6" s="17"/>
      <c r="O6" s="18"/>
      <c r="P6" s="10"/>
    </row>
    <row r="7" spans="1:16" ht="23.25">
      <c r="A7" s="9"/>
      <c r="B7" s="21"/>
      <c r="C7" s="22"/>
      <c r="D7" s="13" t="s">
        <v>10</v>
      </c>
      <c r="E7" s="14"/>
      <c r="F7" s="23">
        <v>3</v>
      </c>
      <c r="G7" s="10"/>
      <c r="H7" s="16" t="s">
        <v>11</v>
      </c>
      <c r="I7" s="17"/>
      <c r="J7" s="17"/>
      <c r="K7" s="17"/>
      <c r="L7" s="17"/>
      <c r="M7" s="17"/>
      <c r="N7" s="17"/>
      <c r="O7" s="18"/>
      <c r="P7" s="10"/>
    </row>
    <row r="8" spans="1:16" ht="23.25">
      <c r="A8" s="9"/>
      <c r="B8" s="11" t="s">
        <v>12</v>
      </c>
      <c r="C8" s="24">
        <v>40382</v>
      </c>
      <c r="D8" s="13" t="s">
        <v>13</v>
      </c>
      <c r="E8" s="14"/>
      <c r="F8" s="15">
        <v>90</v>
      </c>
      <c r="G8" s="10"/>
      <c r="H8" s="16"/>
      <c r="I8" s="17"/>
      <c r="J8" s="17"/>
      <c r="K8" s="17"/>
      <c r="L8" s="17"/>
      <c r="M8" s="17"/>
      <c r="N8" s="17"/>
      <c r="O8" s="18"/>
      <c r="P8" s="10"/>
    </row>
    <row r="9" spans="1:16" ht="23.25">
      <c r="A9" s="9"/>
      <c r="B9" s="25"/>
      <c r="C9" s="26"/>
      <c r="D9" s="27" t="s">
        <v>14</v>
      </c>
      <c r="E9" s="14"/>
      <c r="F9" s="28">
        <v>500</v>
      </c>
      <c r="G9" s="10"/>
      <c r="H9" s="16" t="s">
        <v>15</v>
      </c>
      <c r="I9" s="17"/>
      <c r="J9" s="17"/>
      <c r="K9" s="17"/>
      <c r="L9" s="17"/>
      <c r="M9" s="17"/>
      <c r="N9" s="17"/>
      <c r="O9" s="18"/>
      <c r="P9" s="10"/>
    </row>
    <row r="10" spans="1:16" ht="23.25">
      <c r="A10" s="9"/>
      <c r="B10"/>
      <c r="C10" s="29"/>
      <c r="D10" s="27"/>
      <c r="E10" s="14"/>
      <c r="F10" s="30"/>
      <c r="G10" s="10"/>
      <c r="H10" s="16"/>
      <c r="I10" s="17"/>
      <c r="J10" s="17"/>
      <c r="K10" s="17"/>
      <c r="L10" s="17"/>
      <c r="M10" s="17"/>
      <c r="N10" s="17"/>
      <c r="O10" s="18"/>
      <c r="P10" s="10"/>
    </row>
    <row r="11" spans="1:16" ht="23.25">
      <c r="A11" s="9"/>
      <c r="B11" s="11" t="s">
        <v>16</v>
      </c>
      <c r="C11" s="12" t="s">
        <v>17</v>
      </c>
      <c r="D11" s="31"/>
      <c r="E11" s="14"/>
      <c r="F11" s="32"/>
      <c r="G11" s="10"/>
      <c r="H11" s="33"/>
      <c r="I11" s="34"/>
      <c r="J11" s="34"/>
      <c r="K11" s="34"/>
      <c r="L11" s="34"/>
      <c r="M11" s="34"/>
      <c r="N11" s="34"/>
      <c r="O11" s="35"/>
      <c r="P11" s="10"/>
    </row>
    <row r="12" spans="1:16" ht="12.75">
      <c r="A12" s="36"/>
      <c r="B12" s="37"/>
      <c r="C12" s="37"/>
      <c r="D12" s="37"/>
      <c r="E12" s="10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5.75" customHeight="1">
      <c r="A13" s="9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37.5" customHeight="1">
      <c r="A14" s="9"/>
      <c r="B14" s="132" t="s">
        <v>18</v>
      </c>
      <c r="C14" s="132"/>
      <c r="D14" s="132"/>
      <c r="E14" s="37"/>
      <c r="F14" s="37"/>
      <c r="G14" s="10"/>
      <c r="H14" s="133" t="s">
        <v>19</v>
      </c>
      <c r="I14" s="133"/>
      <c r="J14" s="133"/>
      <c r="K14" s="133"/>
      <c r="L14" s="10"/>
      <c r="M14" s="132" t="s">
        <v>20</v>
      </c>
      <c r="N14" s="132"/>
      <c r="O14" s="132"/>
      <c r="P14" s="10"/>
    </row>
    <row r="15" spans="1:16" ht="64.5" customHeight="1">
      <c r="A15" s="9"/>
      <c r="B15" s="134" t="s">
        <v>21</v>
      </c>
      <c r="C15" s="134"/>
      <c r="D15" s="38" t="s">
        <v>22</v>
      </c>
      <c r="E15" s="10"/>
      <c r="F15" s="39" t="s">
        <v>23</v>
      </c>
      <c r="G15" s="10"/>
      <c r="H15" s="40" t="s">
        <v>24</v>
      </c>
      <c r="I15" s="41" t="s">
        <v>25</v>
      </c>
      <c r="J15" s="40" t="s">
        <v>26</v>
      </c>
      <c r="K15" s="41" t="s">
        <v>27</v>
      </c>
      <c r="L15" s="10"/>
      <c r="M15" s="42" t="s">
        <v>28</v>
      </c>
      <c r="N15" s="42"/>
      <c r="O15" s="42" t="s">
        <v>29</v>
      </c>
      <c r="P15" s="10"/>
    </row>
    <row r="16" spans="1:16" ht="21.75" customHeight="1">
      <c r="A16" s="9"/>
      <c r="B16" s="43"/>
      <c r="C16" s="44"/>
      <c r="D16" s="45" t="s">
        <v>30</v>
      </c>
      <c r="E16" s="10"/>
      <c r="F16" s="46"/>
      <c r="G16" s="10"/>
      <c r="H16" s="46"/>
      <c r="I16" s="46"/>
      <c r="J16" s="46"/>
      <c r="K16" s="46"/>
      <c r="L16" s="10"/>
      <c r="M16" s="47"/>
      <c r="N16" s="47"/>
      <c r="O16" s="48"/>
      <c r="P16" s="10"/>
    </row>
    <row r="17" spans="1:16" ht="25.5">
      <c r="A17" s="9"/>
      <c r="B17" s="49" t="s">
        <v>31</v>
      </c>
      <c r="C17" s="50"/>
      <c r="D17" s="51" t="s">
        <v>32</v>
      </c>
      <c r="E17" s="10"/>
      <c r="F17" s="52" t="s">
        <v>33</v>
      </c>
      <c r="G17" s="10"/>
      <c r="H17" s="53">
        <v>1</v>
      </c>
      <c r="I17" s="54">
        <v>0.5</v>
      </c>
      <c r="J17" s="46"/>
      <c r="K17" s="55">
        <f>F7</f>
        <v>3</v>
      </c>
      <c r="L17" s="10"/>
      <c r="M17" s="56">
        <f>IF(calcul!A$34=3,"-",IF(H17="SO","-",IF(H17="NV",0,IF(I17&lt;&gt;"",IF(J17&lt;&gt;"",IF(K17&lt;&gt;"",I17*J17*K17*H17,I17*J17*H17),IF(K17&lt;&gt;"",I17*K17*H17,I17*H17)),IF(J17&lt;&gt;"",IF(K17&lt;&gt;"",J17*K17*H17,J17*H17),IF(K17&lt;&gt;"",K17*H17,H17))))))</f>
        <v>1.5</v>
      </c>
      <c r="N17" s="57"/>
      <c r="O17" s="56">
        <f>IF(H17="SO","-",IF(K17&lt;&gt;"",3*K17,3))</f>
        <v>9</v>
      </c>
      <c r="P17" s="10"/>
    </row>
    <row r="18" spans="1:16" ht="25.5">
      <c r="A18" s="9"/>
      <c r="B18" s="49" t="s">
        <v>34</v>
      </c>
      <c r="C18" s="50"/>
      <c r="D18" s="58" t="s">
        <v>35</v>
      </c>
      <c r="E18" s="10"/>
      <c r="F18" s="59"/>
      <c r="G18" s="10"/>
      <c r="H18" s="53">
        <v>0</v>
      </c>
      <c r="I18" s="46"/>
      <c r="J18" s="46"/>
      <c r="K18" s="55">
        <f>F7</f>
        <v>3</v>
      </c>
      <c r="L18" s="10"/>
      <c r="M18" s="56">
        <f>IF(calcul!A$34=3,"-",IF(H18="SO","-",IF(H18="NV",0,IF(I18&lt;&gt;"",IF(J18&lt;&gt;"",IF(K18&lt;&gt;"",I18*J18*K18*H18,I18*J18*H18),IF(K18&lt;&gt;"",I18*K18*H18,I18*H18)),IF(J18&lt;&gt;"",IF(K18&lt;&gt;"",J18*K18*H18,J18*H18),IF(K18&lt;&gt;"",K18*H18,H18))))))</f>
        <v>0</v>
      </c>
      <c r="N18" s="57"/>
      <c r="O18" s="56">
        <f>IF(H18="SO","-",IF(K18&lt;&gt;"",3*K18,3))</f>
        <v>9</v>
      </c>
      <c r="P18" s="10"/>
    </row>
    <row r="19" spans="1:16" ht="25.5">
      <c r="A19" s="9"/>
      <c r="B19" s="49" t="s">
        <v>36</v>
      </c>
      <c r="C19" s="50"/>
      <c r="D19" s="45" t="s">
        <v>37</v>
      </c>
      <c r="E19" s="10"/>
      <c r="F19" s="46"/>
      <c r="G19" s="10"/>
      <c r="H19" s="46"/>
      <c r="I19" s="46"/>
      <c r="J19" s="46"/>
      <c r="K19" s="46"/>
      <c r="L19" s="10"/>
      <c r="M19" s="48"/>
      <c r="N19" s="47"/>
      <c r="O19" s="48"/>
      <c r="P19" s="10"/>
    </row>
    <row r="20" spans="1:16" ht="20.25">
      <c r="A20" s="9"/>
      <c r="B20" s="60"/>
      <c r="C20" s="61"/>
      <c r="D20" s="62" t="s">
        <v>38</v>
      </c>
      <c r="E20" s="10"/>
      <c r="F20" s="63" t="s">
        <v>33</v>
      </c>
      <c r="G20" s="10"/>
      <c r="H20" s="53">
        <v>3</v>
      </c>
      <c r="I20" s="54">
        <v>1</v>
      </c>
      <c r="J20" s="46"/>
      <c r="K20" s="55">
        <f>F7</f>
        <v>3</v>
      </c>
      <c r="L20" s="10"/>
      <c r="M20" s="56">
        <f>IF(calcul!A$34=3,"-",IF(H20="SO","-",IF(H20="NV",0,IF(I20&lt;&gt;"",IF(J20&lt;&gt;"",IF(K20&lt;&gt;"",I20*J20*K20*H20,I20*J20*H20),IF(K20&lt;&gt;"",I20*K20*H20,I20*H20)),IF(J20&lt;&gt;"",IF(K20&lt;&gt;"",J20*K20*H20,J20*H20),IF(K20&lt;&gt;"",K20*H20,H20))))))</f>
        <v>9</v>
      </c>
      <c r="N20" s="57"/>
      <c r="O20" s="56">
        <f>IF(H20="SO","-",IF(K20&lt;&gt;"",3*K20,3))</f>
        <v>9</v>
      </c>
      <c r="P20" s="10"/>
    </row>
    <row r="21" spans="1:16" ht="20.25">
      <c r="A21" s="9"/>
      <c r="B21" s="64"/>
      <c r="C21" s="65"/>
      <c r="D21" s="66" t="s">
        <v>39</v>
      </c>
      <c r="E21" s="10"/>
      <c r="F21" s="67" t="s">
        <v>33</v>
      </c>
      <c r="G21" s="10"/>
      <c r="H21" s="53">
        <v>3</v>
      </c>
      <c r="I21" s="54">
        <v>0.5</v>
      </c>
      <c r="J21" s="68">
        <v>0.4</v>
      </c>
      <c r="K21" s="46"/>
      <c r="L21" s="10"/>
      <c r="M21" s="56">
        <f>IF(calcul!A$34=3,"-",IF(H21="SO","-",IF(H21="NV",0,IF(I21&lt;&gt;"",IF(J21&lt;&gt;"",IF(K21&lt;&gt;"",I21*J21*K21*H21,I21*J21*H21),IF(K21&lt;&gt;"",I21*K21*H21,I21*H21)),IF(J21&lt;&gt;"",IF(K21&lt;&gt;"",J21*K21*H21,J21*H21),IF(K21&lt;&gt;"",K21*H21,H21))))))</f>
        <v>0.6000000000000001</v>
      </c>
      <c r="N21" s="57"/>
      <c r="O21" s="56">
        <f>IF(H21="SO","-",IF(K21&lt;&gt;"",3*K21,3))</f>
        <v>3</v>
      </c>
      <c r="P21" s="10"/>
    </row>
    <row r="22" spans="1:16" ht="25.5">
      <c r="A22" s="9"/>
      <c r="B22" s="69"/>
      <c r="C22" s="70"/>
      <c r="D22" s="45" t="s">
        <v>40</v>
      </c>
      <c r="E22" s="10"/>
      <c r="F22" s="46"/>
      <c r="G22" s="10"/>
      <c r="H22" s="46"/>
      <c r="I22" s="46"/>
      <c r="J22" s="46"/>
      <c r="K22" s="46"/>
      <c r="L22" s="10"/>
      <c r="M22" s="48"/>
      <c r="N22" s="47"/>
      <c r="O22" s="48"/>
      <c r="P22" s="10"/>
    </row>
    <row r="23" spans="1:16" ht="24.75" customHeight="1">
      <c r="A23" s="9"/>
      <c r="B23" s="69"/>
      <c r="C23" s="70"/>
      <c r="D23" s="71" t="s">
        <v>41</v>
      </c>
      <c r="E23" s="10"/>
      <c r="F23" s="52" t="s">
        <v>33</v>
      </c>
      <c r="G23" s="10"/>
      <c r="H23" s="53">
        <v>3</v>
      </c>
      <c r="I23" s="54">
        <v>1</v>
      </c>
      <c r="J23" s="46"/>
      <c r="K23" s="55">
        <f>F7</f>
        <v>3</v>
      </c>
      <c r="L23" s="10"/>
      <c r="M23" s="56">
        <f>IF(calcul!A$34=3,"-",IF(H23="SO","-",IF(H23="NV",0,IF(I23&lt;&gt;"",IF(J23&lt;&gt;"",IF(K23&lt;&gt;"",I23*J23*K23*H23,I23*J23*H23),IF(K23&lt;&gt;"",I23*K23*H23,I23*H23)),IF(J23&lt;&gt;"",IF(K23&lt;&gt;"",J23*K23*H23,J23*H23),IF(K23&lt;&gt;"",K23*H23,H23))))))</f>
        <v>9</v>
      </c>
      <c r="N23" s="57"/>
      <c r="O23" s="56">
        <f>IF(H23="SO","-",IF(K23&lt;&gt;"",3*K23,3))</f>
        <v>9</v>
      </c>
      <c r="P23" s="10"/>
    </row>
    <row r="24" spans="1:16" ht="25.5">
      <c r="A24" s="9"/>
      <c r="B24" s="72"/>
      <c r="C24" s="73"/>
      <c r="D24" s="71" t="s">
        <v>42</v>
      </c>
      <c r="E24" s="10"/>
      <c r="F24" s="59"/>
      <c r="G24" s="10"/>
      <c r="H24" s="53">
        <v>1</v>
      </c>
      <c r="I24" s="54">
        <v>1</v>
      </c>
      <c r="J24" s="68">
        <v>1</v>
      </c>
      <c r="K24" s="55">
        <f>F7</f>
        <v>3</v>
      </c>
      <c r="L24" s="10"/>
      <c r="M24" s="56">
        <f>IF(calcul!A$34=3,"-",IF(H24="SO","-",IF(H24="NV",0,IF(I24&lt;&gt;"",IF(J24&lt;&gt;"",IF(K24&lt;&gt;"",I24*J24*K24*H24,I24*J24*H24),IF(K24&lt;&gt;"",I24*K24*H24,I24*H24)),IF(J24&lt;&gt;"",IF(K24&lt;&gt;"",J24*K24*H24,J24*H24),IF(K24&lt;&gt;"",K24*H24,H24))))))</f>
        <v>3</v>
      </c>
      <c r="N24" s="57"/>
      <c r="O24" s="56">
        <f>IF(H24="SO","-",IF(K24&lt;&gt;"",3*K24,3))</f>
        <v>9</v>
      </c>
      <c r="P24" s="10"/>
    </row>
    <row r="25" spans="1:16" ht="20.25">
      <c r="A25" s="9"/>
      <c r="B25" s="74"/>
      <c r="C25" s="75"/>
      <c r="D25" s="75"/>
      <c r="E25" s="10"/>
      <c r="F25" s="76">
        <f>COUNTA(F17:F24)</f>
        <v>4</v>
      </c>
      <c r="G25" s="10"/>
      <c r="H25" s="75"/>
      <c r="I25" s="75"/>
      <c r="J25" s="75"/>
      <c r="K25" s="75"/>
      <c r="L25" s="10"/>
      <c r="M25" s="75"/>
      <c r="N25" s="75"/>
      <c r="O25" s="75"/>
      <c r="P25" s="10"/>
    </row>
    <row r="26" spans="1:16" ht="20.25">
      <c r="A26" s="9"/>
      <c r="B26" s="77"/>
      <c r="C26" s="78"/>
      <c r="D26" s="45" t="s">
        <v>43</v>
      </c>
      <c r="E26" s="10"/>
      <c r="F26" s="79"/>
      <c r="G26" s="10"/>
      <c r="H26" s="47"/>
      <c r="I26" s="47"/>
      <c r="J26" s="47"/>
      <c r="K26" s="47"/>
      <c r="L26" s="10"/>
      <c r="M26" s="48"/>
      <c r="N26" s="47"/>
      <c r="O26" s="48"/>
      <c r="P26" s="10"/>
    </row>
    <row r="27" spans="1:16" ht="20.25">
      <c r="A27" s="9"/>
      <c r="B27" s="36"/>
      <c r="C27" s="80"/>
      <c r="D27" s="58" t="s">
        <v>44</v>
      </c>
      <c r="E27" s="10"/>
      <c r="F27" s="59"/>
      <c r="G27" s="10"/>
      <c r="H27" s="53">
        <v>3</v>
      </c>
      <c r="I27" s="81"/>
      <c r="J27" s="68">
        <v>1</v>
      </c>
      <c r="K27" s="81"/>
      <c r="L27" s="10"/>
      <c r="M27" s="56">
        <f>IF(calcul!A$34=3,"-",IF(H27="SO","-",IF(H27="NV",0,IF(I27&lt;&gt;"",IF(J27&lt;&gt;"",IF(K27&lt;&gt;"",I27*J27*K27*H27,I27*J27*H27),IF(K27&lt;&gt;"",I27*K27*H27,I27*H27)),IF(J27&lt;&gt;"",IF(K27&lt;&gt;"",J27*K27*H27,J27*H27),IF(K27&lt;&gt;"",K27*H27,H27))))))</f>
        <v>3</v>
      </c>
      <c r="N27" s="57"/>
      <c r="O27" s="56">
        <f>IF(H27="SO","-",IF(K27&lt;&gt;"",3*K27,3))</f>
        <v>3</v>
      </c>
      <c r="P27" s="10"/>
    </row>
    <row r="28" spans="1:16" ht="20.25">
      <c r="A28" s="9"/>
      <c r="B28" s="82"/>
      <c r="C28" s="83"/>
      <c r="D28" s="58" t="s">
        <v>45</v>
      </c>
      <c r="E28" s="10"/>
      <c r="F28" s="59"/>
      <c r="G28" s="10"/>
      <c r="H28" s="53">
        <v>3</v>
      </c>
      <c r="I28" s="81"/>
      <c r="J28" s="68">
        <v>1</v>
      </c>
      <c r="K28" s="81"/>
      <c r="L28" s="10"/>
      <c r="M28" s="56">
        <f>IF(calcul!A$34=3,"-",IF(H28="SO","-",IF(H28="NV",0,IF(I28&lt;&gt;"",IF(J28&lt;&gt;"",IF(K28&lt;&gt;"",I28*J28*K28*H28,I28*J28*H28),IF(K28&lt;&gt;"",I28*K28*H28,I28*H28)),IF(J28&lt;&gt;"",IF(K28&lt;&gt;"",J28*K28*H28,J28*H28),IF(K28&lt;&gt;"",K28*H28,H28))))))</f>
        <v>3</v>
      </c>
      <c r="N28" s="57"/>
      <c r="O28" s="56">
        <f>IF(H28="SO","-",IF(K28&lt;&gt;"",3*K28,3))</f>
        <v>3</v>
      </c>
      <c r="P28" s="10"/>
    </row>
    <row r="29" spans="1:16" ht="25.5">
      <c r="A29" s="9"/>
      <c r="B29" s="84" t="s">
        <v>46</v>
      </c>
      <c r="C29" s="70"/>
      <c r="D29" s="58" t="s">
        <v>47</v>
      </c>
      <c r="E29" s="10"/>
      <c r="F29" s="52" t="s">
        <v>33</v>
      </c>
      <c r="G29" s="10"/>
      <c r="H29" s="53">
        <v>1</v>
      </c>
      <c r="I29" s="81"/>
      <c r="J29" s="68">
        <v>1</v>
      </c>
      <c r="K29" s="81"/>
      <c r="L29" s="10"/>
      <c r="M29" s="56">
        <f>IF(calcul!A$34=3,"-",IF(H29="SO","-",IF(H29="NV",0,IF(I29&lt;&gt;"",IF(J29&lt;&gt;"",IF(K29&lt;&gt;"",I29*J29*K29*H29,I29*J29*H29),IF(K29&lt;&gt;"",I29*K29*H29,I29*H29)),IF(J29&lt;&gt;"",IF(K29&lt;&gt;"",J29*K29*H29,J29*H29),IF(K29&lt;&gt;"",K29*H29,H29))))))</f>
        <v>1</v>
      </c>
      <c r="N29" s="57"/>
      <c r="O29" s="56">
        <f>IF(H29="SO","-",IF(K29&lt;&gt;"",3*K29,3))</f>
        <v>3</v>
      </c>
      <c r="P29" s="10"/>
    </row>
    <row r="30" spans="1:16" ht="20.25">
      <c r="A30" s="9"/>
      <c r="B30" s="60"/>
      <c r="C30" s="61"/>
      <c r="D30" s="45" t="s">
        <v>48</v>
      </c>
      <c r="E30" s="10"/>
      <c r="F30" s="79"/>
      <c r="G30" s="10"/>
      <c r="H30" s="47"/>
      <c r="I30" s="47"/>
      <c r="J30" s="47"/>
      <c r="K30" s="47"/>
      <c r="L30" s="10"/>
      <c r="M30" s="48"/>
      <c r="N30" s="47"/>
      <c r="O30" s="48"/>
      <c r="P30" s="10"/>
    </row>
    <row r="31" spans="1:16" ht="20.25">
      <c r="A31" s="9"/>
      <c r="B31" s="64"/>
      <c r="C31" s="65"/>
      <c r="D31" s="58" t="s">
        <v>49</v>
      </c>
      <c r="E31" s="10"/>
      <c r="F31" s="59"/>
      <c r="G31" s="10"/>
      <c r="H31" s="53">
        <v>3</v>
      </c>
      <c r="I31" s="54">
        <v>0.25</v>
      </c>
      <c r="J31" s="81"/>
      <c r="K31" s="55">
        <f>F7</f>
        <v>3</v>
      </c>
      <c r="L31" s="10"/>
      <c r="M31" s="56">
        <f>IF(calcul!A$34=3,"-",IF(H31="SO","-",IF(H31="NV",0,IF(I31&lt;&gt;"",IF(J31&lt;&gt;"",IF(K31&lt;&gt;"",I31*J31*K31*H31,I31*J31*H31),IF(K31&lt;&gt;"",I31*K31*H31,I31*H31)),IF(J31&lt;&gt;"",IF(K31&lt;&gt;"",J31*K31*H31,J31*H31),IF(K31&lt;&gt;"",K31*H31,H31))))))</f>
        <v>2.25</v>
      </c>
      <c r="N31" s="57"/>
      <c r="O31" s="56">
        <f>IF(H31="SO","-",IF(K31&lt;&gt;"",3*K31,3))</f>
        <v>9</v>
      </c>
      <c r="P31" s="10"/>
    </row>
    <row r="32" spans="1:16" ht="20.25">
      <c r="A32" s="9"/>
      <c r="B32" s="85"/>
      <c r="C32" s="86"/>
      <c r="D32" s="87" t="s">
        <v>50</v>
      </c>
      <c r="E32" s="10"/>
      <c r="F32" s="52" t="s">
        <v>33</v>
      </c>
      <c r="G32" s="10"/>
      <c r="H32" s="53">
        <v>3</v>
      </c>
      <c r="I32" s="54">
        <v>1</v>
      </c>
      <c r="J32" s="81"/>
      <c r="K32" s="55">
        <f>F7</f>
        <v>3</v>
      </c>
      <c r="L32" s="10"/>
      <c r="M32" s="56">
        <f>IF(calcul!A$34=3,"-",IF(H32="SO","-",IF(H32="NV",0,IF(I32&lt;&gt;"",IF(J32&lt;&gt;"",IF(K32&lt;&gt;"",I32*J32*K32*H32,I32*J32*H32),IF(K32&lt;&gt;"",I32*K32*H32,I32*H32)),IF(J32&lt;&gt;"",IF(K32&lt;&gt;"",J32*K32*H32,J32*H32),IF(K32&lt;&gt;"",K32*H32,H32))))))</f>
        <v>9</v>
      </c>
      <c r="N32" s="57"/>
      <c r="O32" s="56">
        <f>IF(H32="SO","-",IF(K32&lt;&gt;"",3*K32,3))</f>
        <v>9</v>
      </c>
      <c r="P32" s="10"/>
    </row>
    <row r="33" spans="1:16" ht="20.25">
      <c r="A33" s="9"/>
      <c r="B33" s="74"/>
      <c r="C33" s="75"/>
      <c r="D33" s="75"/>
      <c r="E33" s="10"/>
      <c r="F33" s="76">
        <f>COUNTA(F27:F32)</f>
        <v>2</v>
      </c>
      <c r="G33" s="10"/>
      <c r="H33" s="75"/>
      <c r="I33" s="75"/>
      <c r="J33" s="75"/>
      <c r="K33" s="75"/>
      <c r="L33" s="10"/>
      <c r="M33" s="75"/>
      <c r="N33" s="75"/>
      <c r="O33" s="75"/>
      <c r="P33" s="10"/>
    </row>
    <row r="34" spans="1:16" ht="20.25">
      <c r="A34" s="9"/>
      <c r="B34" s="77"/>
      <c r="C34" s="78"/>
      <c r="D34" s="45" t="s">
        <v>51</v>
      </c>
      <c r="E34" s="10"/>
      <c r="F34" s="67" t="s">
        <v>33</v>
      </c>
      <c r="G34" s="10"/>
      <c r="H34" s="53">
        <v>3</v>
      </c>
      <c r="I34" s="54">
        <v>1</v>
      </c>
      <c r="J34" s="81"/>
      <c r="K34" s="55">
        <f>F7</f>
        <v>3</v>
      </c>
      <c r="L34" s="10"/>
      <c r="M34" s="56">
        <f>IF(calcul!A$34=3,"-",IF(H34="SO","-",IF(H34="NV",0,IF(I34&lt;&gt;"",IF(J34&lt;&gt;"",IF(K34&lt;&gt;"",I34*J34*K34*H34,I34*J34*H34),IF(K34&lt;&gt;"",I34*K34*H34,I34*H34)),IF(J34&lt;&gt;"",IF(K34&lt;&gt;"",J34*K34*H34,J34*H34),IF(K34&lt;&gt;"",K34*H34,H34))))))</f>
        <v>9</v>
      </c>
      <c r="N34" s="57"/>
      <c r="O34" s="56">
        <f>IF(H34="SO","-",IF(K34&lt;&gt;"",3*K34,3))</f>
        <v>9</v>
      </c>
      <c r="P34" s="10"/>
    </row>
    <row r="35" spans="1:16" ht="25.5">
      <c r="A35" s="9"/>
      <c r="B35" s="49" t="s">
        <v>52</v>
      </c>
      <c r="C35" s="50"/>
      <c r="D35" s="45" t="s">
        <v>53</v>
      </c>
      <c r="E35" s="10"/>
      <c r="F35" s="67" t="s">
        <v>33</v>
      </c>
      <c r="G35" s="10"/>
      <c r="H35" s="53">
        <v>3</v>
      </c>
      <c r="I35" s="54">
        <v>1</v>
      </c>
      <c r="J35" s="81"/>
      <c r="K35" s="55">
        <f>F7</f>
        <v>3</v>
      </c>
      <c r="L35" s="10"/>
      <c r="M35" s="56">
        <f>IF(calcul!A$34=3,"-",IF(H35="SO","-",IF(H35="NV",0,IF(I35&lt;&gt;"",IF(J35&lt;&gt;"",IF(K35&lt;&gt;"",I35*J35*K35*H35,I35*J35*H35),IF(K35&lt;&gt;"",I35*K35*H35,I35*H35)),IF(J35&lt;&gt;"",IF(K35&lt;&gt;"",J35*K35*H35,J35*H35),IF(K35&lt;&gt;"",K35*H35,H35))))))</f>
        <v>9</v>
      </c>
      <c r="N35" s="57"/>
      <c r="O35" s="56">
        <f>IF(H35="SO","-",IF(K35&lt;&gt;"",3*K35,3))</f>
        <v>9</v>
      </c>
      <c r="P35" s="10"/>
    </row>
    <row r="36" spans="1:16" ht="20.25">
      <c r="A36" s="9"/>
      <c r="B36" s="60"/>
      <c r="C36" s="61"/>
      <c r="D36" s="45" t="s">
        <v>54</v>
      </c>
      <c r="E36" s="10"/>
      <c r="F36" s="67" t="s">
        <v>33</v>
      </c>
      <c r="G36" s="10"/>
      <c r="H36" s="53">
        <v>3</v>
      </c>
      <c r="I36" s="54">
        <v>1</v>
      </c>
      <c r="J36" s="81"/>
      <c r="K36" s="55">
        <f>F7</f>
        <v>3</v>
      </c>
      <c r="L36" s="10"/>
      <c r="M36" s="56">
        <f>IF(calcul!A$34=3,"-",IF(H36="SO","-",IF(H36="NV",0,IF(I36&lt;&gt;"",IF(J36&lt;&gt;"",IF(K36&lt;&gt;"",I36*J36*K36*H36,I36*J36*H36),IF(K36&lt;&gt;"",I36*K36*H36,I36*H36)),IF(J36&lt;&gt;"",IF(K36&lt;&gt;"",J36*K36*H36,J36*H36),IF(K36&lt;&gt;"",K36*H36,H36))))))</f>
        <v>9</v>
      </c>
      <c r="N36" s="57"/>
      <c r="O36" s="56">
        <f>IF(H36="SO","-",IF(K36&lt;&gt;"",3*K36,3))</f>
        <v>9</v>
      </c>
      <c r="P36" s="10"/>
    </row>
    <row r="37" spans="1:16" ht="20.25">
      <c r="A37" s="9"/>
      <c r="B37" s="85"/>
      <c r="C37" s="86"/>
      <c r="D37" s="45" t="s">
        <v>55</v>
      </c>
      <c r="E37" s="10"/>
      <c r="F37" s="52" t="s">
        <v>33</v>
      </c>
      <c r="G37" s="10"/>
      <c r="H37" s="53">
        <v>3</v>
      </c>
      <c r="I37" s="54">
        <v>1</v>
      </c>
      <c r="J37" s="81"/>
      <c r="K37" s="55">
        <f>F7</f>
        <v>3</v>
      </c>
      <c r="L37" s="10"/>
      <c r="M37" s="56">
        <f>IF(calcul!A$34=3,"-",IF(H37="SO","-",IF(H37="NV",0,IF(I37&lt;&gt;"",IF(J37&lt;&gt;"",IF(K37&lt;&gt;"",I37*J37*K37*H37,I37*J37*H37),IF(K37&lt;&gt;"",I37*K37*H37,I37*H37)),IF(J37&lt;&gt;"",IF(K37&lt;&gt;"",J37*K37*H37,J37*H37),IF(K37&lt;&gt;"",K37*H37,H37))))))</f>
        <v>9</v>
      </c>
      <c r="N37" s="57"/>
      <c r="O37" s="56">
        <f>IF(H37="SO","-",IF(K37&lt;&gt;"",3*K37,3))</f>
        <v>9</v>
      </c>
      <c r="P37" s="10"/>
    </row>
    <row r="38" spans="1:16" ht="20.25">
      <c r="A38" s="9"/>
      <c r="B38" s="74"/>
      <c r="C38" s="75"/>
      <c r="D38" s="75"/>
      <c r="E38" s="10"/>
      <c r="F38" s="76">
        <f>COUNTA(F34:F37)</f>
        <v>4</v>
      </c>
      <c r="G38" s="10"/>
      <c r="H38" s="75"/>
      <c r="I38" s="75"/>
      <c r="J38" s="75"/>
      <c r="K38" s="75"/>
      <c r="L38" s="10"/>
      <c r="M38" s="75"/>
      <c r="N38" s="75"/>
      <c r="O38" s="75"/>
      <c r="P38" s="10"/>
    </row>
    <row r="39" spans="1:16" ht="20.25">
      <c r="A39" s="9"/>
      <c r="B39" s="77"/>
      <c r="C39" s="78"/>
      <c r="D39" s="45" t="s">
        <v>56</v>
      </c>
      <c r="E39" s="10"/>
      <c r="F39" s="67" t="s">
        <v>33</v>
      </c>
      <c r="G39" s="10"/>
      <c r="H39" s="53">
        <v>3</v>
      </c>
      <c r="I39" s="54">
        <v>1</v>
      </c>
      <c r="J39" s="81"/>
      <c r="K39" s="81"/>
      <c r="L39" s="10"/>
      <c r="M39" s="56">
        <f>IF(calcul!A$34=3,"-",IF(H39="SO","-",IF(H39="NV",0,IF(I39&lt;&gt;"",IF(J39&lt;&gt;"",IF(K39&lt;&gt;"",I39*J39*K39*H39,I39*J39*H39),IF(K39&lt;&gt;"",I39*K39*H39,I39*H39)),IF(J39&lt;&gt;"",IF(K39&lt;&gt;"",J39*K39*H39,J39*H39),IF(K39&lt;&gt;"",K39*H39,H39))))))</f>
        <v>3</v>
      </c>
      <c r="N39" s="57"/>
      <c r="O39" s="56">
        <f aca="true" t="shared" si="0" ref="O39:O44">IF(H39="SO","-",IF(K39&lt;&gt;"",3*K39,3))</f>
        <v>3</v>
      </c>
      <c r="P39" s="10"/>
    </row>
    <row r="40" spans="1:16" ht="20.25">
      <c r="A40" s="9"/>
      <c r="B40" s="64"/>
      <c r="C40" s="65"/>
      <c r="D40" s="45" t="s">
        <v>57</v>
      </c>
      <c r="E40" s="10"/>
      <c r="F40" s="67" t="s">
        <v>33</v>
      </c>
      <c r="G40" s="10"/>
      <c r="H40" s="53">
        <v>3</v>
      </c>
      <c r="I40" s="54">
        <v>1</v>
      </c>
      <c r="J40" s="81"/>
      <c r="K40" s="81"/>
      <c r="L40" s="10"/>
      <c r="M40" s="56">
        <f>IF(calcul!A$34=3,"-",IF(H40="SO","-",IF(H40="NV",0,IF(I40&lt;&gt;"",IF(J40&lt;&gt;"",IF(K40&lt;&gt;"",I40*J40*K40*H40,I40*J40*H40),IF(K40&lt;&gt;"",I40*K40*H40,I40*H40)),IF(J40&lt;&gt;"",IF(K40&lt;&gt;"",J40*K40*H40,J40*H40),IF(K40&lt;&gt;"",K40*H40,H40))))))</f>
        <v>3</v>
      </c>
      <c r="N40" s="57"/>
      <c r="O40" s="56">
        <f t="shared" si="0"/>
        <v>3</v>
      </c>
      <c r="P40" s="10"/>
    </row>
    <row r="41" spans="1:16" ht="25.5">
      <c r="A41" s="9"/>
      <c r="B41" s="84" t="s">
        <v>58</v>
      </c>
      <c r="C41" s="70"/>
      <c r="D41" s="88" t="s">
        <v>59</v>
      </c>
      <c r="E41" s="10"/>
      <c r="F41" s="67" t="s">
        <v>33</v>
      </c>
      <c r="G41" s="10"/>
      <c r="H41" s="53">
        <v>3</v>
      </c>
      <c r="I41" s="54">
        <v>1</v>
      </c>
      <c r="J41" s="81"/>
      <c r="K41" s="81"/>
      <c r="L41" s="10"/>
      <c r="M41" s="56">
        <f>IF(calcul!A$34=3,"-",IF(H41="SO","-",IF(H41="NV",0,IF(I41&lt;&gt;"",IF(J41&lt;&gt;"",IF(K41&lt;&gt;"",I41*J41*K41*H41,I41*J41*H41),IF(K41&lt;&gt;"",I41*K41*H41,I41*H41)),IF(J41&lt;&gt;"",IF(K41&lt;&gt;"",J41*K41*H41,J41*H41),IF(K41&lt;&gt;"",K41*H41,H41))))))</f>
        <v>3</v>
      </c>
      <c r="N41" s="57"/>
      <c r="O41" s="56">
        <f t="shared" si="0"/>
        <v>3</v>
      </c>
      <c r="P41" s="10"/>
    </row>
    <row r="42" spans="1:16" ht="20.25">
      <c r="A42" s="9"/>
      <c r="B42" s="60"/>
      <c r="C42" s="61"/>
      <c r="D42" s="45" t="s">
        <v>60</v>
      </c>
      <c r="E42" s="10"/>
      <c r="F42" s="67" t="s">
        <v>33</v>
      </c>
      <c r="G42" s="10"/>
      <c r="H42" s="53">
        <v>3</v>
      </c>
      <c r="I42" s="54">
        <v>1</v>
      </c>
      <c r="J42" s="68">
        <v>1</v>
      </c>
      <c r="K42" s="55">
        <f>F7</f>
        <v>3</v>
      </c>
      <c r="L42" s="10"/>
      <c r="M42" s="56">
        <f>IF(calcul!A$34=3,"-",IF(H42="SO","-",IF(H42="NV",0,IF(I42&lt;&gt;"",IF(J42&lt;&gt;"",IF(K42&lt;&gt;"",I42*J42*K42*H42,I42*J42*H42),IF(K42&lt;&gt;"",I42*K42*H42,I42*H42)),IF(J42&lt;&gt;"",IF(K42&lt;&gt;"",J42*K42*H42,J42*H42),IF(K42&lt;&gt;"",K42*H42,H42))))))</f>
        <v>9</v>
      </c>
      <c r="N42" s="57"/>
      <c r="O42" s="56">
        <f t="shared" si="0"/>
        <v>9</v>
      </c>
      <c r="P42" s="10"/>
    </row>
    <row r="43" spans="1:16" ht="20.25">
      <c r="A43" s="9"/>
      <c r="B43" s="36"/>
      <c r="C43" s="80"/>
      <c r="D43" s="45" t="s">
        <v>61</v>
      </c>
      <c r="E43" s="10"/>
      <c r="F43" s="67" t="s">
        <v>33</v>
      </c>
      <c r="G43" s="10"/>
      <c r="H43" s="53">
        <v>3</v>
      </c>
      <c r="I43" s="54">
        <v>1</v>
      </c>
      <c r="J43" s="81"/>
      <c r="K43" s="55">
        <f>F7</f>
        <v>3</v>
      </c>
      <c r="L43" s="10"/>
      <c r="M43" s="56">
        <f>IF(calcul!A$34=3,"-",IF(H43="SO","-",IF(H43="NV",0,IF(I43&lt;&gt;"",IF(J43&lt;&gt;"",IF(K43&lt;&gt;"",I43*J43*K43*H43,I43*J43*H43),IF(K43&lt;&gt;"",I43*K43*H43,I43*H43)),IF(J43&lt;&gt;"",IF(K43&lt;&gt;"",J43*K43*H43,J43*H43),IF(K43&lt;&gt;"",K43*H43,H43))))))</f>
        <v>9</v>
      </c>
      <c r="N43" s="57"/>
      <c r="O43" s="56">
        <f t="shared" si="0"/>
        <v>9</v>
      </c>
      <c r="P43" s="10"/>
    </row>
    <row r="44" spans="1:16" ht="20.25">
      <c r="A44" s="9"/>
      <c r="B44" s="85"/>
      <c r="C44" s="86"/>
      <c r="D44" s="45" t="s">
        <v>62</v>
      </c>
      <c r="E44" s="10"/>
      <c r="F44" s="52" t="s">
        <v>33</v>
      </c>
      <c r="G44" s="10"/>
      <c r="H44" s="53">
        <v>3</v>
      </c>
      <c r="I44" s="54">
        <v>1</v>
      </c>
      <c r="J44" s="81"/>
      <c r="K44" s="55">
        <f>F7</f>
        <v>3</v>
      </c>
      <c r="L44" s="10"/>
      <c r="M44" s="56">
        <f>IF(calcul!A$34=3,"-",IF(H44="SO","-",IF(H44="NV",0,IF(I44&lt;&gt;"",IF(J44&lt;&gt;"",IF(K44&lt;&gt;"",I44*J44*K44*H44,I44*J44*H44),IF(K44&lt;&gt;"",I44*K44*H44,I44*H44)),IF(J44&lt;&gt;"",IF(K44&lt;&gt;"",J44*K44*H44,J44*H44),IF(K44&lt;&gt;"",K44*H44,H44))))))</f>
        <v>9</v>
      </c>
      <c r="N44" s="57"/>
      <c r="O44" s="56">
        <f t="shared" si="0"/>
        <v>9</v>
      </c>
      <c r="P44" s="10"/>
    </row>
    <row r="45" spans="1:16" ht="20.25">
      <c r="A45" s="9"/>
      <c r="B45" s="74"/>
      <c r="C45" s="75"/>
      <c r="D45" s="75"/>
      <c r="E45" s="10"/>
      <c r="F45" s="89">
        <v>6</v>
      </c>
      <c r="G45" s="10"/>
      <c r="H45" s="75"/>
      <c r="I45" s="75"/>
      <c r="J45" s="75"/>
      <c r="K45" s="75"/>
      <c r="L45" s="10"/>
      <c r="M45" s="75"/>
      <c r="N45" s="75"/>
      <c r="O45" s="75"/>
      <c r="P45" s="10"/>
    </row>
    <row r="46" spans="1:16" ht="25.5">
      <c r="A46" s="9"/>
      <c r="B46" s="90" t="s">
        <v>63</v>
      </c>
      <c r="C46" s="91"/>
      <c r="D46" s="92" t="s">
        <v>64</v>
      </c>
      <c r="E46" s="10"/>
      <c r="F46" s="59"/>
      <c r="G46" s="10"/>
      <c r="H46" s="53" t="s">
        <v>65</v>
      </c>
      <c r="I46" s="54">
        <v>0</v>
      </c>
      <c r="J46" s="68">
        <v>1</v>
      </c>
      <c r="K46" s="81"/>
      <c r="L46" s="10"/>
      <c r="M46" s="56" t="str">
        <f>IF(calcul!A$34=3,"-",IF(H46="SO","-",IF(H46="NV",0,IF(I46&lt;&gt;"",IF(J46&lt;&gt;"",IF(K46&lt;&gt;"",I46*J46*K46*H46,I46*J46*H46),IF(K46&lt;&gt;"",I46*K46*H46,I46*H46)),IF(J46&lt;&gt;"",IF(K46&lt;&gt;"",J46*K46*H46,J46*H46),IF(K46&lt;&gt;"",K46*H46,H46))))))</f>
        <v>-</v>
      </c>
      <c r="N46" s="57"/>
      <c r="O46" s="56" t="str">
        <f>IF(H46="SO","-",IF(K46&lt;&gt;"",3*K46,3))</f>
        <v>-</v>
      </c>
      <c r="P46" s="10"/>
    </row>
    <row r="47" spans="1:16" ht="20.25">
      <c r="A47" s="9"/>
      <c r="B47" s="93"/>
      <c r="C47" s="94"/>
      <c r="D47" s="92" t="s">
        <v>66</v>
      </c>
      <c r="E47" s="10"/>
      <c r="F47" s="95"/>
      <c r="G47" s="10"/>
      <c r="H47" s="53" t="s">
        <v>65</v>
      </c>
      <c r="I47" s="54">
        <v>0</v>
      </c>
      <c r="J47" s="68">
        <v>1</v>
      </c>
      <c r="K47" s="81"/>
      <c r="L47" s="10"/>
      <c r="M47" s="56" t="str">
        <f>IF(calcul!A$34=3,"-",IF(H47="SO","-",IF(H47="NV",0,IF(I47&lt;&gt;"",IF(J47&lt;&gt;"",IF(K47&lt;&gt;"",I47*J47*K47*H47,I47*J47*H47),IF(K47&lt;&gt;"",I47*K47*H47,I47*H47)),IF(J47&lt;&gt;"",IF(K47&lt;&gt;"",J47*K47*H47,J47*H47),IF(K47&lt;&gt;"",K47*H47,H47))))))</f>
        <v>-</v>
      </c>
      <c r="N47" s="57"/>
      <c r="O47" s="56" t="str">
        <f>IF(H47="SO","-",IF(K47&lt;&gt;"",3*K47,3))</f>
        <v>-</v>
      </c>
      <c r="P47" s="10"/>
    </row>
    <row r="48" spans="1:16" ht="40.5">
      <c r="A48" s="9"/>
      <c r="B48" s="96"/>
      <c r="C48" s="97"/>
      <c r="D48" s="98" t="s">
        <v>67</v>
      </c>
      <c r="E48" s="10"/>
      <c r="F48" s="59"/>
      <c r="G48" s="10"/>
      <c r="H48" s="53">
        <v>3</v>
      </c>
      <c r="I48" s="54">
        <v>0.25</v>
      </c>
      <c r="J48" s="68">
        <v>1</v>
      </c>
      <c r="K48" s="81"/>
      <c r="L48" s="10"/>
      <c r="M48" s="56">
        <f>IF(calcul!A$34=3,"-",IF(H48="SO","-",IF(H48="NV",0,IF(I48&lt;&gt;"",IF(J48&lt;&gt;"",IF(K48&lt;&gt;"",I48*J48*K48*H48,I48*J48*H48),IF(K48&lt;&gt;"",I48*K48*H48,I48*H48)),IF(J48&lt;&gt;"",IF(K48&lt;&gt;"",J48*K48*H48,J48*H48),IF(K48&lt;&gt;"",K48*H48,H48))))))</f>
        <v>0.75</v>
      </c>
      <c r="N48" s="57"/>
      <c r="O48" s="56">
        <f>IF(H48="SO","-",IF(K48&lt;&gt;"",3*K48,3))</f>
        <v>3</v>
      </c>
      <c r="P48" s="10"/>
    </row>
    <row r="49" spans="1:16" ht="12.75">
      <c r="A49" s="9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2:16" ht="20.25">
      <c r="B50" s="99" t="s">
        <v>68</v>
      </c>
      <c r="C50" s="99"/>
      <c r="D50" s="100">
        <v>24</v>
      </c>
      <c r="E50" s="101"/>
      <c r="F50" s="102">
        <f>F25+F33+F38+F45</f>
        <v>16</v>
      </c>
      <c r="G50" s="101"/>
      <c r="H50" s="55">
        <f>calcul!B34/F50</f>
        <v>2.75</v>
      </c>
      <c r="I50" s="103"/>
      <c r="J50" s="103"/>
      <c r="K50" s="103"/>
      <c r="L50" s="101"/>
      <c r="M50" s="102">
        <f>SUM(M17:M48)</f>
        <v>114.1</v>
      </c>
      <c r="N50" s="100"/>
      <c r="O50" s="104">
        <f>SUM(O17:O48)</f>
        <v>150</v>
      </c>
      <c r="P50" s="37"/>
    </row>
    <row r="51" spans="2:15" s="105" customFormat="1" ht="20.25">
      <c r="B51" s="106"/>
      <c r="C51" s="106"/>
      <c r="D51" s="37"/>
      <c r="E51" s="37"/>
      <c r="F51" s="107"/>
      <c r="G51" s="107"/>
      <c r="H51" s="108"/>
      <c r="I51" s="37"/>
      <c r="J51" s="37"/>
      <c r="K51" s="37"/>
      <c r="L51" s="37"/>
      <c r="M51" s="108"/>
      <c r="N51" s="108"/>
      <c r="O51" s="108"/>
    </row>
    <row r="52" spans="4:17" ht="100.5" customHeight="1">
      <c r="D52" s="109"/>
      <c r="E52" s="110"/>
      <c r="F52" s="111" t="s">
        <v>69</v>
      </c>
      <c r="G52" s="112"/>
      <c r="H52" s="113">
        <f>H50/3</f>
        <v>0.9166666666666666</v>
      </c>
      <c r="I52" s="114"/>
      <c r="J52" s="114"/>
      <c r="K52" s="115" t="s">
        <v>70</v>
      </c>
      <c r="L52" s="116"/>
      <c r="M52" s="117">
        <f>M50/O50</f>
        <v>0.7606666666666666</v>
      </c>
      <c r="N52" s="118"/>
      <c r="O52" s="119" t="s">
        <v>71</v>
      </c>
      <c r="P52" s="120"/>
      <c r="Q52" s="121">
        <f>1-(SQRT(((1-M52)*(1-M52)+(1-H52)*(1-H52))/2))</f>
        <v>0.8208005456357512</v>
      </c>
    </row>
    <row r="53" spans="8:14" ht="27.75" customHeight="1">
      <c r="H53" s="122"/>
      <c r="M53" s="122"/>
      <c r="N53" s="122"/>
    </row>
    <row r="54" spans="8:17" ht="39" customHeight="1">
      <c r="H54" s="122"/>
      <c r="M54" s="122"/>
      <c r="N54" s="122"/>
      <c r="O54" s="123" t="s">
        <v>72</v>
      </c>
      <c r="P54" s="124"/>
      <c r="Q54" s="125" t="str">
        <f>IF(Q52&lt;0.4,"dégradation inexistente ou faible",IF(Q52&lt;0.55,"Dégradation moyenne","Dégradation très importante"))</f>
        <v>Dégradation très importante</v>
      </c>
    </row>
  </sheetData>
  <sheetProtection password="C708" sheet="1" objects="1" scenarios="1"/>
  <mergeCells count="7">
    <mergeCell ref="B15:C15"/>
    <mergeCell ref="B1:P1"/>
    <mergeCell ref="B3:D3"/>
    <mergeCell ref="H3:O3"/>
    <mergeCell ref="B14:D14"/>
    <mergeCell ref="H14:K14"/>
    <mergeCell ref="M14:O14"/>
  </mergeCells>
  <conditionalFormatting sqref="H17:H18 H20:I21 H23:I24 H27:H29 H31:I32 H34:I37 H39:I44 H46:J48 I17 J21 J24 J27:J29 J42">
    <cfRule type="cellIs" priority="1" dxfId="0" operator="equal" stopIfTrue="1">
      <formula>"   "</formula>
    </cfRule>
    <cfRule type="cellIs" priority="2" dxfId="1" operator="notEqual" stopIfTrue="1">
      <formula>"   "</formula>
    </cfRule>
  </conditionalFormatting>
  <dataValidations count="5">
    <dataValidation type="list" operator="equal" allowBlank="1" showErrorMessage="1" sqref="H17:H18 H20:H21 H23:H24 H27:H28 H31:H32 H34 H36:H37 H39:H41">
      <formula1>"0,1,2,3,NV"</formula1>
    </dataValidation>
    <dataValidation type="list" operator="equal" showErrorMessage="1" sqref="I17 I20:I21 I23:I24 I31:I32 I34:I37 I39:I44 I46:I48">
      <formula1>",0 %,25 %,50 %,100 %"</formula1>
    </dataValidation>
    <dataValidation type="list" operator="equal" allowBlank="1" showErrorMessage="1" sqref="J21 J24 J27:J29 J42 J46:J48">
      <formula1>",0,1,0,2,0,3,0,4,0,5,0,6,0,7,0,8,0,9,1"</formula1>
    </dataValidation>
    <dataValidation type="list" operator="equal" allowBlank="1" showErrorMessage="1" sqref="H29 H35 H42:H43 H46:H48">
      <formula1>"0,1,2,3,SO,NV"</formula1>
    </dataValidation>
    <dataValidation type="list" operator="equal" allowBlank="1" sqref="H44">
      <formula1>"0,1,2,3,NV"</formula1>
    </dataValidation>
  </dataValidations>
  <printOptions/>
  <pageMargins left="0.2701388888888889" right="0.1597222222222222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="50" zoomScaleNormal="50" workbookViewId="0" topLeftCell="A13">
      <selection activeCell="B2" sqref="B2"/>
    </sheetView>
  </sheetViews>
  <sheetFormatPr defaultColWidth="11.421875" defaultRowHeight="12.75"/>
  <cols>
    <col min="1" max="1" width="20.140625" style="0" customWidth="1"/>
    <col min="2" max="2" width="16.140625" style="0" customWidth="1"/>
    <col min="3" max="16384" width="11.57421875" style="0" customWidth="1"/>
  </cols>
  <sheetData>
    <row r="1" spans="1:2" ht="20.25">
      <c r="A1" s="41" t="s">
        <v>24</v>
      </c>
      <c r="B1" s="41" t="s">
        <v>24</v>
      </c>
    </row>
    <row r="2" spans="1:2" ht="33.75" customHeight="1">
      <c r="A2" s="126">
        <f>IF(logement!H17="NV",1,0)</f>
        <v>0</v>
      </c>
      <c r="B2" s="127">
        <f>IF(logement!F17="X",IF(logement!H17="SO",0,IF(logement!H17="NV",0,logement!H17)),0)</f>
        <v>1</v>
      </c>
    </row>
    <row r="3" spans="1:2" ht="33.75" customHeight="1">
      <c r="A3" s="126">
        <f>IF(logement!H18="NV",1,0)</f>
        <v>0</v>
      </c>
      <c r="B3" s="127">
        <f>IF(logement!F18="X",IF(logement!H18="SO",0,IF(logement!H18="NV",0,logement!H18)),0)</f>
        <v>0</v>
      </c>
    </row>
    <row r="4" spans="1:2" ht="33.75" customHeight="1">
      <c r="A4" s="126">
        <f>IF(logement!H19="NV",1,0)</f>
        <v>0</v>
      </c>
      <c r="B4" s="127">
        <f>IF(logement!F19="X",IF(logement!H19="SO",0,IF(logement!H19="NV",0,logement!H19)),0)</f>
        <v>0</v>
      </c>
    </row>
    <row r="5" spans="1:2" ht="33.75" customHeight="1">
      <c r="A5" s="126">
        <f>IF(logement!H20="NV",1,0)</f>
        <v>0</v>
      </c>
      <c r="B5" s="127">
        <f>IF(logement!F20="X",IF(logement!H20="SO",0,IF(logement!H20="NV",0,logement!H20)),0)</f>
        <v>3</v>
      </c>
    </row>
    <row r="6" spans="1:2" ht="33.75" customHeight="1">
      <c r="A6" s="126">
        <f>IF(logement!H21="NV",1,0)</f>
        <v>0</v>
      </c>
      <c r="B6" s="127">
        <f>IF(logement!F21="X",IF(logement!H21="SO",0,IF(logement!H21="NV",0,logement!H21)),0)</f>
        <v>3</v>
      </c>
    </row>
    <row r="7" spans="1:2" ht="33.75" customHeight="1">
      <c r="A7" s="126">
        <f>IF(logement!H22="NV",1,0)</f>
        <v>0</v>
      </c>
      <c r="B7" s="127">
        <f>IF(logement!F22="X",IF(logement!H22="SO",0,IF(logement!H22="NV",0,logement!H22)),0)</f>
        <v>0</v>
      </c>
    </row>
    <row r="8" spans="1:2" ht="33.75" customHeight="1">
      <c r="A8" s="126">
        <f>IF(logement!H23="NV",1,0)</f>
        <v>0</v>
      </c>
      <c r="B8" s="127">
        <f>IF(logement!F23="X",IF(logement!H23="SO",0,IF(logement!H23="NV",0,logement!H23)),0)</f>
        <v>3</v>
      </c>
    </row>
    <row r="9" spans="1:2" ht="33.75" customHeight="1">
      <c r="A9" s="126">
        <f>IF(logement!H24="NV",1,0)</f>
        <v>0</v>
      </c>
      <c r="B9" s="127">
        <f>IF(logement!F24="X",IF(logement!H24="SO",0,IF(logement!H24="NV",0,logement!H24)),0)</f>
        <v>0</v>
      </c>
    </row>
    <row r="10" spans="1:2" ht="33.75" customHeight="1">
      <c r="A10" s="126">
        <f>IF(logement!H25="NV",1,0)</f>
        <v>0</v>
      </c>
      <c r="B10" s="127">
        <f>IF(logement!F25="X",IF(logement!H25="SO",0,IF(logement!H25="NV",0,logement!H25)),0)</f>
        <v>0</v>
      </c>
    </row>
    <row r="11" spans="1:2" ht="33.75" customHeight="1">
      <c r="A11" s="126">
        <f>IF(logement!H26="NV",1,0)</f>
        <v>0</v>
      </c>
      <c r="B11" s="127">
        <f>IF(logement!F26="X",IF(logement!H26="SO",0,IF(logement!H26="NV",0,logement!H26)),0)</f>
        <v>0</v>
      </c>
    </row>
    <row r="12" spans="1:2" ht="33.75" customHeight="1">
      <c r="A12" s="126">
        <f>IF(logement!H27="NV",1,0)</f>
        <v>0</v>
      </c>
      <c r="B12" s="127">
        <f>IF(logement!F27="X",IF(logement!H27="SO",0,IF(logement!H27="NV",0,logement!H27)),0)</f>
        <v>0</v>
      </c>
    </row>
    <row r="13" spans="1:2" ht="33.75" customHeight="1">
      <c r="A13" s="126">
        <f>IF(logement!H28="NV",1,0)</f>
        <v>0</v>
      </c>
      <c r="B13" s="127">
        <f>IF(logement!F28="X",IF(logement!H28="SO",0,IF(logement!H28="NV",0,logement!H28)),0)</f>
        <v>0</v>
      </c>
    </row>
    <row r="14" spans="1:2" ht="33.75" customHeight="1">
      <c r="A14" s="126">
        <f>IF(logement!H29="NV",1,0)</f>
        <v>0</v>
      </c>
      <c r="B14" s="127">
        <f>IF(logement!F29="X",IF(logement!H29="SO",0,IF(logement!H29="NV",0,logement!H29)),0)</f>
        <v>1</v>
      </c>
    </row>
    <row r="15" spans="1:2" ht="33.75" customHeight="1">
      <c r="A15" s="126">
        <f>IF(logement!H30="NV",1,0)</f>
        <v>0</v>
      </c>
      <c r="B15" s="127">
        <f>IF(logement!F30="X",IF(logement!H30="SO",0,IF(logement!H30="NV",0,logement!H30)),0)</f>
        <v>0</v>
      </c>
    </row>
    <row r="16" spans="1:2" ht="33.75" customHeight="1">
      <c r="A16" s="126">
        <f>IF(logement!H31="NV",1,0)</f>
        <v>0</v>
      </c>
      <c r="B16" s="127">
        <f>IF(logement!F31="X",IF(logement!H31="SO",0,IF(logement!H31="NV",0,logement!H31)),0)</f>
        <v>0</v>
      </c>
    </row>
    <row r="17" spans="1:2" ht="33.75" customHeight="1">
      <c r="A17" s="126">
        <f>IF(logement!H32="NV",1,0)</f>
        <v>0</v>
      </c>
      <c r="B17" s="127">
        <f>IF(logement!F32="X",IF(logement!H32="SO",0,IF(logement!H32="NV",0,logement!H32)),0)</f>
        <v>3</v>
      </c>
    </row>
    <row r="18" spans="1:2" ht="33.75" customHeight="1">
      <c r="A18" s="126">
        <f>IF(logement!H33="NV",1,0)</f>
        <v>0</v>
      </c>
      <c r="B18" s="127">
        <f>IF(logement!F33="X",IF(logement!H33="SO",0,IF(logement!H33="NV",0,logement!H33)),0)</f>
        <v>0</v>
      </c>
    </row>
    <row r="19" spans="1:2" ht="33.75" customHeight="1">
      <c r="A19" s="126">
        <f>IF(logement!H34="NV",1,0)</f>
        <v>0</v>
      </c>
      <c r="B19" s="127">
        <f>IF(logement!F34="X",IF(logement!H34="SO",0,IF(logement!H34="NV",0,logement!H34)),0)</f>
        <v>3</v>
      </c>
    </row>
    <row r="20" spans="1:2" ht="33.75" customHeight="1">
      <c r="A20" s="126">
        <f>IF(logement!H35="NV",1,0)</f>
        <v>0</v>
      </c>
      <c r="B20" s="127">
        <f>IF(logement!F35="X",IF(logement!H35="SO",0,IF(logement!H35="NV",0,logement!H35)),0)</f>
        <v>3</v>
      </c>
    </row>
    <row r="21" spans="1:2" ht="33.75" customHeight="1">
      <c r="A21" s="126">
        <f>IF(logement!H36="NV",1,0)</f>
        <v>0</v>
      </c>
      <c r="B21" s="127">
        <f>IF(logement!F36="X",IF(logement!H36="SO",0,IF(logement!H36="NV",0,logement!H36)),0)</f>
        <v>3</v>
      </c>
    </row>
    <row r="22" spans="1:2" ht="33.75" customHeight="1">
      <c r="A22" s="126">
        <f>IF(logement!H37="NV",1,0)</f>
        <v>0</v>
      </c>
      <c r="B22" s="127">
        <f>IF(logement!F37="X",IF(logement!H37="SO",0,IF(logement!H37="NV",0,logement!H37)),0)</f>
        <v>3</v>
      </c>
    </row>
    <row r="23" spans="1:2" ht="33.75" customHeight="1">
      <c r="A23" s="126">
        <f>IF(logement!H38="NV",1,0)</f>
        <v>0</v>
      </c>
      <c r="B23" s="127">
        <f>IF(logement!F38="X",IF(logement!H38="SO",0,IF(logement!H38="NV",0,logement!H38)),0)</f>
        <v>0</v>
      </c>
    </row>
    <row r="24" spans="1:2" ht="33.75" customHeight="1">
      <c r="A24" s="126">
        <f>IF(logement!H39="NV",1,0)</f>
        <v>0</v>
      </c>
      <c r="B24" s="127">
        <f>IF(logement!F39="X",IF(logement!H39="SO",0,IF(logement!H39="NV",0,logement!H39)),0)</f>
        <v>3</v>
      </c>
    </row>
    <row r="25" spans="1:2" ht="33.75" customHeight="1">
      <c r="A25" s="126">
        <f>IF(logement!H40="NV",1,0)</f>
        <v>0</v>
      </c>
      <c r="B25" s="127">
        <f>IF(logement!F40="X",IF(logement!H40="SO",0,IF(logement!H40="NV",0,logement!H40)),0)</f>
        <v>3</v>
      </c>
    </row>
    <row r="26" spans="1:2" ht="33.75" customHeight="1">
      <c r="A26" s="126">
        <f>IF(logement!H41="NV",1,0)</f>
        <v>0</v>
      </c>
      <c r="B26" s="127">
        <f>IF(logement!F41="X",IF(logement!H41="SO",0,IF(logement!H41="NV",0,logement!H41)),0)</f>
        <v>3</v>
      </c>
    </row>
    <row r="27" spans="1:2" ht="33.75" customHeight="1">
      <c r="A27" s="126">
        <f>IF(logement!H42="NV",1,0)</f>
        <v>0</v>
      </c>
      <c r="B27" s="127">
        <f>IF(logement!F42="X",IF(logement!H42="SO",0,IF(logement!H42="NV",0,logement!H42)),0)</f>
        <v>3</v>
      </c>
    </row>
    <row r="28" spans="1:2" ht="33.75" customHeight="1">
      <c r="A28" s="126">
        <f>IF(logement!H43="NV",1,0)</f>
        <v>0</v>
      </c>
      <c r="B28" s="127">
        <f>IF(logement!F43="X",IF(logement!H43="SO",0,IF(logement!H43="NV",0,logement!H43)),0)</f>
        <v>3</v>
      </c>
    </row>
    <row r="29" spans="1:2" ht="33.75" customHeight="1">
      <c r="A29" s="126">
        <f>IF(logement!H44="NV",1,0)</f>
        <v>0</v>
      </c>
      <c r="B29" s="127">
        <f>IF(logement!F44="X",IF(logement!H44="SO",0,IF(logement!H44="NV",0,logement!H44)),0)</f>
        <v>3</v>
      </c>
    </row>
    <row r="30" spans="1:2" ht="33.75" customHeight="1">
      <c r="A30" s="126">
        <f>IF(logement!H45="NV",1,0)</f>
        <v>0</v>
      </c>
      <c r="B30" s="127">
        <f>IF(logement!F45="X",IF(logement!H45="SO",0,IF(logement!H45="NV",0,logement!H45)),0)</f>
        <v>0</v>
      </c>
    </row>
    <row r="31" spans="1:2" ht="33.75" customHeight="1">
      <c r="A31" s="126">
        <f>IF(logement!H46="NV",1,0)</f>
        <v>0</v>
      </c>
      <c r="B31" s="127">
        <f>IF(logement!F46="X",IF(logement!H46="SO",0,IF(logement!H46="NV",0,logement!H46)),0)</f>
        <v>0</v>
      </c>
    </row>
    <row r="32" spans="1:2" ht="33.75" customHeight="1">
      <c r="A32" s="126">
        <f>IF(logement!H47="NV",1,0)</f>
        <v>0</v>
      </c>
      <c r="B32" s="127">
        <f>IF(logement!F47="X",IF(logement!H47="SO",0,IF(logement!H47="NV",0,logement!H47)),0)</f>
        <v>0</v>
      </c>
    </row>
    <row r="33" spans="1:2" ht="33.75" customHeight="1">
      <c r="A33" s="126">
        <f>IF(logement!H48="NV",1,0)</f>
        <v>0</v>
      </c>
      <c r="B33" s="127">
        <f>IF(logement!F48="X",IF(logement!H48="SO",0,IF(logement!H48="NV",0,logement!H48)),0)</f>
        <v>0</v>
      </c>
    </row>
    <row r="34" spans="1:2" ht="33.75" customHeight="1">
      <c r="A34" s="128">
        <f>SUM(A2:A33)</f>
        <v>0</v>
      </c>
      <c r="B34" s="128">
        <f>SUM(B2:B33)</f>
        <v>44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ANAH</cp:lastModifiedBy>
  <dcterms:modified xsi:type="dcterms:W3CDTF">2011-03-23T13:58:35Z</dcterms:modified>
  <cp:category/>
  <cp:version/>
  <cp:contentType/>
  <cp:contentStatus/>
</cp:coreProperties>
</file>